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3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<sst xmlns="http://schemas.openxmlformats.org/spreadsheetml/2006/main" count="141" uniqueCount="99">
  <si>
    <t>Condensed Consolidated Income Statement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</si>
  <si>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</si>
  <si>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</si>
  <si>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</si>
  <si>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</si>
  <si>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</si>
  <si>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</si>
  <si>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</si>
  <si>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</si>
  <si>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</si>
  <si>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</si>
  <si>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</si>
  <si>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</si>
  <si>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Other operating income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</si>
  <si>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</si>
  <si>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</si>
  <si>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</si>
  <si>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</si>
  <si>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</si>
  <si>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</si>
  <si>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</si>
  <si>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Profit attributable to shareholders</t>
  </si>
  <si>
    <t>Weighted average number of shares in issue</t>
  </si>
  <si>
    <t>Earnings per share in sen</t>
  </si>
  <si>
    <t>The interim financial report should be read in conjunction with the</t>
  </si>
  <si>
    <t>Condensed Consolidated Cash Flow Statement</t>
  </si>
  <si>
    <t>Cash Flow From Operating Activities</t>
  </si>
  <si>
    <t>Adjustment for:</t>
  </si>
  <si>
    <t>Non cash items</t>
  </si>
  <si>
    <t>Non operating items</t>
  </si>
  <si>
    <t>Operating profit before working capital changes</t>
  </si>
  <si>
    <t>Changes in working capital</t>
  </si>
  <si>
    <t>Cash generated from operations</t>
  </si>
  <si>
    <t>Taxation</t>
  </si>
  <si>
    <t>Net cash generated from operating actvities</t>
  </si>
  <si>
    <t>Cash Flow From Investing Activities</t>
  </si>
  <si>
    <t>Cash Flow From Financing Activities</t>
  </si>
  <si>
    <t>Cash and Cash Equivalents at Beginning</t>
  </si>
  <si>
    <t>Cash and Cash Equivalents at End</t>
  </si>
  <si>
    <t>Fixed deposits with licensed banks</t>
  </si>
  <si>
    <t>Bank overdraft</t>
  </si>
  <si>
    <t>Cash and bank balances</t>
  </si>
  <si>
    <t>Less : FD pledged</t>
  </si>
  <si>
    <t>Condensed Consolidated Balance Sheet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</si>
  <si>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</si>
  <si>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</si>
  <si>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</si>
  <si>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</si>
  <si>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</si>
  <si>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</si>
  <si>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</si>
  <si>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Receivables</t>
  </si>
  <si>
    <t>Tax recoverable</t>
  </si>
  <si>
    <t>Fixed deposits with licecsed banks</t>
  </si>
  <si>
    <t>Current Liabilities</t>
  </si>
  <si>
    <t>Payables</t>
  </si>
  <si>
    <t>Hire purchase payables</t>
  </si>
  <si>
    <t>Bank borrowings</t>
  </si>
  <si>
    <t>Shareholders' Funds</t>
  </si>
  <si>
    <t>Share Capital</t>
  </si>
  <si>
    <t>Reserves</t>
  </si>
  <si>
    <t>Minority Interest</t>
  </si>
  <si>
    <t>Non-current Liabilities</t>
  </si>
  <si>
    <t>Deferred Taxation</t>
  </si>
  <si>
    <t>Net Tangible Asset Per Share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</si>
  <si>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</si>
  <si>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</si>
  <si>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</si>
  <si>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</si>
  <si>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</si>
  <si>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</si>
  <si>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Reserve on</t>
  </si>
  <si>
    <t>Retained</t>
  </si>
  <si>
    <t>Total</t>
  </si>
  <si>
    <t>Premium</t>
  </si>
  <si>
    <t>Reserve</t>
  </si>
  <si>
    <t>Consolidation</t>
  </si>
  <si>
    <t>Profits</t>
  </si>
  <si>
    <t>Prior year adjustment</t>
  </si>
  <si>
    <t>Revaluation surplus realised</t>
  </si>
  <si>
    <t>Profit for the year</t>
  </si>
  <si>
    <t>Dividend</t>
  </si>
  <si>
    <t>As at 1 Jan 2003 (as previously reported)</t>
  </si>
  <si>
    <t>As at 1 Jan 2003 (as restated)</t>
  </si>
  <si>
    <t>Profit for the period</t>
  </si>
  <si>
    <t>Capitalisation for bonus share issue</t>
  </si>
  <si>
    <t>31 Dec 2003</t>
  </si>
  <si>
    <t>For The Period Ended 31 Mar 2004</t>
  </si>
  <si>
    <t>31 Mar 2004</t>
  </si>
  <si>
    <t>audited financial statements for the year ended 31 Dec 2003.</t>
  </si>
  <si>
    <t>31 Mar 2003</t>
  </si>
  <si>
    <t>2003</t>
  </si>
  <si>
    <t>As at 31 Dec 2003</t>
  </si>
  <si>
    <t>As at 1 Jan 2004</t>
  </si>
  <si>
    <t>As at 31 Mar 2004</t>
  </si>
  <si>
    <t>Net Increase in Cash and Cash Equivalents</t>
  </si>
  <si>
    <t>Net Current Assets</t>
  </si>
  <si>
    <t>Gain on disposal of investment in subsidiary</t>
  </si>
  <si>
    <t>MHC PLANTATIONS BHD. (4060-V)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</si>
</sst>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Continuous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center"/>
    </xf>
    <xf numFmtId="41" fontId="0" fillId="0" borderId="0" xfId="0" applyNumberFormat="1" applyFont="1" applyAlignment="1" quotePrefix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43" fontId="1" fillId="0" borderId="0" xfId="15" applyFont="1" applyAlignment="1">
      <alignment horizontal="center"/>
    </xf>
    <xf numFmtId="41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4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4%20CON%20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Report"/>
      <sheetName val="Qtr"/>
      <sheetName val="M1"/>
      <sheetName val="M2"/>
      <sheetName val="M3"/>
      <sheetName val="M1.1"/>
      <sheetName val="M2.1"/>
      <sheetName val="M3.1"/>
    </sheetNames>
    <sheetDataSet>
      <sheetData sheetId="2">
        <row r="13">
          <cell r="V13">
            <v>15606949</v>
          </cell>
        </row>
        <row r="24">
          <cell r="V24">
            <v>-12532275.75</v>
          </cell>
        </row>
        <row r="29">
          <cell r="V29">
            <v>581</v>
          </cell>
        </row>
        <row r="39">
          <cell r="V39">
            <v>10054309</v>
          </cell>
        </row>
        <row r="41">
          <cell r="V41">
            <v>10199140</v>
          </cell>
        </row>
        <row r="45">
          <cell r="V45">
            <v>-725955</v>
          </cell>
        </row>
        <row r="46">
          <cell r="V46">
            <v>-129180</v>
          </cell>
        </row>
        <row r="47">
          <cell r="V47">
            <v>-86315</v>
          </cell>
        </row>
        <row r="52">
          <cell r="V52">
            <v>-57849</v>
          </cell>
        </row>
        <row r="57">
          <cell r="V57">
            <v>-442201.99999999953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3477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2004"/>
      <sheetName val="SEP2000"/>
      <sheetName val="CON2000"/>
      <sheetName val="CON98"/>
      <sheetName val="Sheet3"/>
      <sheetName val="P+L"/>
      <sheetName val="Sheet6"/>
      <sheetName val="Sale"/>
      <sheetName val="Effect of adopting MASB 25"/>
      <sheetName val="MI"/>
      <sheetName val="MASB 1999"/>
      <sheetName val="Results"/>
      <sheetName val="Sheet7"/>
      <sheetName val="Effect"/>
      <sheetName val="Disposal"/>
      <sheetName val="COI &amp; MI"/>
      <sheetName val="COI"/>
      <sheetName val="acquisition"/>
      <sheetName val="Aquisition 1"/>
      <sheetName val="Sheet5"/>
      <sheetName val="Sheet4"/>
      <sheetName val="Sheet1"/>
      <sheetName val="ppe03"/>
      <sheetName val="PPE"/>
      <sheetName val="Amortisation of group land cost"/>
      <sheetName val="D tax_2001"/>
      <sheetName val="D tax_2002"/>
      <sheetName val="FA"/>
      <sheetName val="Fixed Asset"/>
      <sheetName val="minority interest"/>
    </sheetNames>
    <sheetDataSet>
      <sheetData sheetId="4">
        <row r="11">
          <cell r="X11">
            <v>70194275</v>
          </cell>
        </row>
        <row r="12">
          <cell r="X12">
            <v>69761272.9571</v>
          </cell>
        </row>
        <row r="18">
          <cell r="X18">
            <v>2217561.5529</v>
          </cell>
        </row>
        <row r="19">
          <cell r="X19">
            <v>3579013.04</v>
          </cell>
        </row>
        <row r="20">
          <cell r="X20">
            <v>135095</v>
          </cell>
        </row>
        <row r="25">
          <cell r="X25">
            <v>59804798.25</v>
          </cell>
        </row>
        <row r="26">
          <cell r="X26">
            <v>3365206</v>
          </cell>
        </row>
        <row r="31">
          <cell r="X31">
            <v>18891001.5</v>
          </cell>
        </row>
        <row r="35">
          <cell r="X35">
            <v>204879</v>
          </cell>
        </row>
        <row r="40">
          <cell r="X40">
            <v>958731</v>
          </cell>
        </row>
        <row r="41">
          <cell r="X41">
            <v>30608081</v>
          </cell>
        </row>
        <row r="42">
          <cell r="X42">
            <v>0</v>
          </cell>
        </row>
        <row r="44">
          <cell r="X44">
            <v>33578500</v>
          </cell>
        </row>
        <row r="46">
          <cell r="X46">
            <v>949671</v>
          </cell>
        </row>
        <row r="50">
          <cell r="X50">
            <v>0</v>
          </cell>
        </row>
        <row r="53">
          <cell r="X53">
            <v>1513554</v>
          </cell>
        </row>
        <row r="58">
          <cell r="X58">
            <v>0</v>
          </cell>
        </row>
        <row r="60">
          <cell r="X60">
            <v>101340</v>
          </cell>
        </row>
        <row r="61">
          <cell r="X61">
            <v>0</v>
          </cell>
        </row>
        <row r="62">
          <cell r="X62">
            <v>858756.2</v>
          </cell>
        </row>
        <row r="63">
          <cell r="X63">
            <v>0</v>
          </cell>
        </row>
        <row r="131">
          <cell r="X131">
            <v>12332364.25</v>
          </cell>
        </row>
        <row r="136">
          <cell r="X136">
            <v>0</v>
          </cell>
        </row>
        <row r="137">
          <cell r="X137">
            <v>0</v>
          </cell>
        </row>
        <row r="139">
          <cell r="X139">
            <v>684645.75</v>
          </cell>
        </row>
        <row r="141">
          <cell r="X141">
            <v>4337</v>
          </cell>
        </row>
        <row r="142">
          <cell r="X142">
            <v>-10054309</v>
          </cell>
        </row>
        <row r="143">
          <cell r="X143">
            <v>870</v>
          </cell>
        </row>
        <row r="144">
          <cell r="X144">
            <v>0</v>
          </cell>
        </row>
        <row r="147">
          <cell r="X147">
            <v>2258</v>
          </cell>
        </row>
        <row r="148">
          <cell r="X148">
            <v>0</v>
          </cell>
        </row>
        <row r="149">
          <cell r="X149">
            <v>-581</v>
          </cell>
        </row>
        <row r="153">
          <cell r="X153">
            <v>934873</v>
          </cell>
        </row>
        <row r="154">
          <cell r="X154">
            <v>1253789</v>
          </cell>
        </row>
        <row r="155">
          <cell r="X155">
            <v>17252059</v>
          </cell>
        </row>
        <row r="171">
          <cell r="X171">
            <v>-2258</v>
          </cell>
        </row>
        <row r="172">
          <cell r="X172">
            <v>0</v>
          </cell>
        </row>
        <row r="174">
          <cell r="X174">
            <v>-235127</v>
          </cell>
        </row>
        <row r="180">
          <cell r="X180">
            <v>-1127775</v>
          </cell>
        </row>
        <row r="184">
          <cell r="X184">
            <v>91360</v>
          </cell>
        </row>
        <row r="185">
          <cell r="X185">
            <v>11389965</v>
          </cell>
        </row>
        <row r="186">
          <cell r="X186">
            <v>-15000</v>
          </cell>
        </row>
        <row r="187">
          <cell r="X187">
            <v>0</v>
          </cell>
        </row>
        <row r="189">
          <cell r="X189">
            <v>417</v>
          </cell>
        </row>
        <row r="196">
          <cell r="X196">
            <v>-514079</v>
          </cell>
        </row>
        <row r="200">
          <cell r="X200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9">
          <cell r="X209">
            <v>2325362</v>
          </cell>
        </row>
        <row r="215">
          <cell r="X215">
            <v>33578500</v>
          </cell>
        </row>
        <row r="216">
          <cell r="X216">
            <v>0</v>
          </cell>
        </row>
        <row r="217">
          <cell r="X217">
            <v>949671</v>
          </cell>
        </row>
        <row r="219">
          <cell r="X219">
            <v>-205000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33203125" defaultRowHeight="12.75"/>
  <cols>
    <col min="1" max="1" width="1.66796875" style="2" customWidth="1"/>
    <col min="2" max="6" width="8.83203125" style="2" customWidth="1"/>
    <col min="7" max="7" width="10.83203125" style="2" bestFit="1" customWidth="1"/>
    <col min="8" max="8" width="10.83203125" style="2" customWidth="1"/>
    <col min="9" max="16384" width="8.83203125" style="2" customWidth="1"/>
  </cols>
  <sheetData>
    <row r="1" spans="1:5" ht="12.75">
      <c r="A1" s="4" t="s">
        <v>98</v>
      </c>
      <c r="B1" s="4"/>
      <c r="C1" s="4"/>
      <c r="D1" s="4"/>
      <c r="E1" s="4"/>
    </row>
    <row r="3" ht="12.75">
      <c r="A3" s="4" t="s">
        <v>25</v>
      </c>
    </row>
    <row r="4" ht="12.75">
      <c r="A4" s="4" t="s">
        <v>87</v>
      </c>
    </row>
    <row r="5" spans="7:8" ht="12.75">
      <c r="G5" s="30">
        <v>2004</v>
      </c>
      <c r="H5" s="9" t="s">
        <v>91</v>
      </c>
    </row>
    <row r="7" spans="7:8" ht="12.75">
      <c r="G7" s="6" t="s">
        <v>9</v>
      </c>
      <c r="H7" s="6" t="s">
        <v>9</v>
      </c>
    </row>
    <row r="8" ht="12.75">
      <c r="A8" s="4" t="s">
        <v>26</v>
      </c>
    </row>
    <row r="10" spans="1:8" ht="12.75">
      <c r="A10" s="2" t="s">
        <v>17</v>
      </c>
      <c r="G10" s="2">
        <f>ROUND('[2]2004'!X131/1000,0)</f>
        <v>12332</v>
      </c>
      <c r="H10" s="2">
        <v>935</v>
      </c>
    </row>
    <row r="11" ht="12.75">
      <c r="A11" s="2" t="s">
        <v>27</v>
      </c>
    </row>
    <row r="12" spans="2:8" ht="12.75">
      <c r="B12" s="2" t="s">
        <v>28</v>
      </c>
      <c r="G12" s="2">
        <f>ROUND(('[2]2004'!X136+'[2]2004'!X137+'[2]2004'!X139+'[2]2004'!X141+'[2]2004'!X142+'[2]2004'!X143+'[2]2004'!X144)/1000,)</f>
        <v>-9364</v>
      </c>
      <c r="H12" s="2">
        <v>639</v>
      </c>
    </row>
    <row r="13" spans="2:8" ht="12.75">
      <c r="B13" s="2" t="s">
        <v>29</v>
      </c>
      <c r="G13" s="2">
        <f>ROUND(('[2]2004'!X147+'[2]2004'!X148+'[2]2004'!X149)/1000,0)</f>
        <v>2</v>
      </c>
      <c r="H13" s="2">
        <v>45</v>
      </c>
    </row>
    <row r="14" spans="7:8" ht="12.75">
      <c r="G14" s="15"/>
      <c r="H14" s="15"/>
    </row>
    <row r="15" spans="1:8" ht="12.75">
      <c r="A15" s="2" t="s">
        <v>30</v>
      </c>
      <c r="G15" s="2">
        <f>SUM(G10:G13)</f>
        <v>2970</v>
      </c>
      <c r="H15" s="2">
        <f>SUM(H10:H13)</f>
        <v>1619</v>
      </c>
    </row>
    <row r="16" spans="2:8" ht="12.75">
      <c r="B16" s="2" t="s">
        <v>31</v>
      </c>
      <c r="G16" s="2">
        <f>ROUND(('[2]2004'!X153+'[2]2004'!X154+'[2]2004'!X155)/1000,0)-1</f>
        <v>19440</v>
      </c>
      <c r="H16" s="2">
        <v>545</v>
      </c>
    </row>
    <row r="17" spans="7:8" ht="12.75">
      <c r="G17" s="15"/>
      <c r="H17" s="15"/>
    </row>
    <row r="18" spans="1:8" ht="12.75">
      <c r="A18" s="2" t="s">
        <v>32</v>
      </c>
      <c r="G18" s="2">
        <f>SUM(G15:G16)</f>
        <v>22410</v>
      </c>
      <c r="H18" s="2">
        <f>SUM(H15:H16)</f>
        <v>2164</v>
      </c>
    </row>
    <row r="19" spans="2:8" ht="12.75">
      <c r="B19" s="2" t="s">
        <v>29</v>
      </c>
      <c r="G19" s="2">
        <f>ROUND(('[2]2004'!X171+'[2]2004'!X172)/1000,0)</f>
        <v>-2</v>
      </c>
      <c r="H19" s="2">
        <v>-54</v>
      </c>
    </row>
    <row r="20" spans="2:8" ht="12.75">
      <c r="B20" s="2" t="s">
        <v>33</v>
      </c>
      <c r="G20" s="2">
        <f>ROUND('[2]2004'!X174/1000,0)</f>
        <v>-235</v>
      </c>
      <c r="H20" s="2">
        <v>-193</v>
      </c>
    </row>
    <row r="21" spans="7:8" ht="12.75">
      <c r="G21" s="15"/>
      <c r="H21" s="15"/>
    </row>
    <row r="22" spans="1:8" ht="12.75">
      <c r="A22" s="2" t="s">
        <v>34</v>
      </c>
      <c r="G22" s="2">
        <f>SUM(G18:G20)</f>
        <v>22173</v>
      </c>
      <c r="H22" s="2">
        <f>SUM(H18:H20)</f>
        <v>1917</v>
      </c>
    </row>
    <row r="24" spans="1:8" ht="12.75">
      <c r="A24" s="4" t="s">
        <v>35</v>
      </c>
      <c r="G24" s="2">
        <f>ROUND(('[2]2004'!X180+'[2]2004'!X184+'[2]2004'!X185+'[2]2004'!X186+'[2]2004'!X187+'[2]2004'!X189)/1000,0)</f>
        <v>10339</v>
      </c>
      <c r="H24" s="2">
        <v>-1231</v>
      </c>
    </row>
    <row r="26" spans="1:8" ht="12.75">
      <c r="A26" s="4" t="s">
        <v>36</v>
      </c>
      <c r="G26" s="2">
        <f>ROUND(('[2]2004'!X196+'[2]2004'!X200+'[2]2004'!X202+'[2]2004'!X203+'[2]2004'!X204)/1000,0)</f>
        <v>-514</v>
      </c>
      <c r="H26" s="2">
        <v>-211</v>
      </c>
    </row>
    <row r="27" spans="7:8" ht="12.75">
      <c r="G27" s="15"/>
      <c r="H27" s="15"/>
    </row>
    <row r="28" spans="1:8" ht="12.75">
      <c r="A28" s="2" t="s">
        <v>95</v>
      </c>
      <c r="G28" s="16">
        <f>SUM(G22:G26)</f>
        <v>31998</v>
      </c>
      <c r="H28" s="16">
        <f>SUM(H22:H26)</f>
        <v>475</v>
      </c>
    </row>
    <row r="30" spans="1:8" ht="12.75">
      <c r="A30" s="4" t="s">
        <v>37</v>
      </c>
      <c r="G30" s="2">
        <f>ROUND('[2]2004'!X209/1000,0)</f>
        <v>2325</v>
      </c>
      <c r="H30" s="2">
        <v>2389</v>
      </c>
    </row>
    <row r="32" spans="1:8" ht="13.5" thickBot="1">
      <c r="A32" s="4" t="s">
        <v>38</v>
      </c>
      <c r="G32" s="17">
        <f>SUM(G28:G30)</f>
        <v>34323</v>
      </c>
      <c r="H32" s="17">
        <f>SUM(H28:H30)</f>
        <v>2864</v>
      </c>
    </row>
    <row r="33" ht="13.5" thickTop="1"/>
    <row r="35" spans="1:8" ht="12.75">
      <c r="A35" s="2" t="s">
        <v>39</v>
      </c>
      <c r="G35" s="2">
        <f>ROUND('[2]2004'!X215/1000,0)-1</f>
        <v>33578</v>
      </c>
      <c r="H35" s="2">
        <v>770</v>
      </c>
    </row>
    <row r="36" spans="1:8" ht="12.75" hidden="1">
      <c r="A36" s="2" t="s">
        <v>40</v>
      </c>
      <c r="G36" s="2">
        <f>ROUND('[2]2004'!X216/1000,0)</f>
        <v>0</v>
      </c>
      <c r="H36" s="2">
        <v>0</v>
      </c>
    </row>
    <row r="37" spans="1:8" ht="12.75">
      <c r="A37" s="2" t="s">
        <v>41</v>
      </c>
      <c r="G37" s="15">
        <f>ROUND('[2]2004'!X217/1000,0)</f>
        <v>950</v>
      </c>
      <c r="H37" s="15">
        <v>2332</v>
      </c>
    </row>
    <row r="38" spans="7:8" ht="12.75">
      <c r="G38" s="2">
        <f>SUM(G35:G37)</f>
        <v>34528</v>
      </c>
      <c r="H38" s="2">
        <f>SUM(H35:H37)</f>
        <v>3102</v>
      </c>
    </row>
    <row r="39" spans="1:8" ht="12.75">
      <c r="A39" s="2" t="s">
        <v>42</v>
      </c>
      <c r="G39" s="2">
        <f>ROUND('[2]2004'!X219/1000,0)</f>
        <v>-205</v>
      </c>
      <c r="H39" s="2">
        <v>-238</v>
      </c>
    </row>
    <row r="40" spans="7:8" ht="13.5" thickBot="1">
      <c r="G40" s="17">
        <f>SUM(G38:G39)</f>
        <v>34323</v>
      </c>
      <c r="H40" s="17">
        <f>SUM(H38:H39)</f>
        <v>2864</v>
      </c>
    </row>
    <row r="41" ht="13.5" thickTop="1"/>
    <row r="43" ht="12.75">
      <c r="A43" s="4" t="s">
        <v>24</v>
      </c>
    </row>
    <row r="44" ht="12.75">
      <c r="A44" s="4" t="s">
        <v>89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1" sqref="A1"/>
    </sheetView>
  </sheetViews>
  <sheetFormatPr defaultColWidth="8.83203125" defaultRowHeight="12.75"/>
  <cols>
    <col min="1" max="2" width="1.66796875" style="0" customWidth="1"/>
    <col min="8" max="9" width="12.66015625" style="0" customWidth="1"/>
  </cols>
  <sheetData>
    <row r="1" spans="1:9" ht="12.75">
      <c r="A1" s="4" t="s">
        <v>98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43</v>
      </c>
      <c r="B2" s="2"/>
      <c r="C2" s="2"/>
      <c r="D2" s="2"/>
      <c r="E2" s="2"/>
      <c r="F2" s="2"/>
      <c r="G2" s="2"/>
      <c r="H2" s="8"/>
      <c r="I2" s="8"/>
    </row>
    <row r="3" spans="1:7" ht="12.75">
      <c r="A3" s="2"/>
      <c r="B3" s="2"/>
      <c r="C3" s="2"/>
      <c r="D3" s="2"/>
      <c r="E3" s="2"/>
      <c r="F3" s="2"/>
      <c r="G3" s="2"/>
    </row>
    <row r="4" spans="1:9" ht="12.75">
      <c r="A4" s="2"/>
      <c r="B4" s="2"/>
      <c r="C4" s="2"/>
      <c r="D4" s="2"/>
      <c r="E4" s="2"/>
      <c r="F4" s="2"/>
      <c r="G4" s="2"/>
      <c r="H4" s="6" t="s">
        <v>44</v>
      </c>
      <c r="I4" s="6" t="s">
        <v>44</v>
      </c>
    </row>
    <row r="5" spans="1:9" ht="12.75">
      <c r="A5" s="4"/>
      <c r="B5" s="2"/>
      <c r="C5" s="2"/>
      <c r="D5" s="2"/>
      <c r="E5" s="2"/>
      <c r="F5" s="2"/>
      <c r="G5" s="2"/>
      <c r="H5" s="9" t="s">
        <v>88</v>
      </c>
      <c r="I5" s="9" t="s">
        <v>86</v>
      </c>
    </row>
    <row r="6" spans="1:9" ht="12.75">
      <c r="A6" s="4"/>
      <c r="B6" s="2"/>
      <c r="C6" s="2"/>
      <c r="D6" s="2"/>
      <c r="E6" s="2"/>
      <c r="F6" s="2"/>
      <c r="G6" s="2"/>
      <c r="H6" s="2"/>
      <c r="I6" s="2"/>
    </row>
    <row r="7" spans="1:9" ht="12.75">
      <c r="A7" s="4"/>
      <c r="B7" s="2"/>
      <c r="C7" s="2"/>
      <c r="D7" s="2"/>
      <c r="E7" s="2"/>
      <c r="F7" s="2"/>
      <c r="G7" s="2"/>
      <c r="H7" s="6" t="s">
        <v>45</v>
      </c>
      <c r="I7" s="6" t="s">
        <v>45</v>
      </c>
    </row>
    <row r="8" spans="1:9" ht="12.75">
      <c r="A8" s="4"/>
      <c r="B8" s="2"/>
      <c r="C8" s="2"/>
      <c r="D8" s="2"/>
      <c r="E8" s="2"/>
      <c r="F8" s="2"/>
      <c r="G8" s="2"/>
      <c r="H8" s="2"/>
      <c r="I8" s="2"/>
    </row>
    <row r="9" spans="1:9" ht="12.75">
      <c r="A9" s="4"/>
      <c r="B9" s="2"/>
      <c r="C9" s="2"/>
      <c r="D9" s="2"/>
      <c r="E9" s="2"/>
      <c r="F9" s="2"/>
      <c r="G9" s="2"/>
      <c r="H9" s="2"/>
      <c r="I9" s="2"/>
    </row>
    <row r="10" spans="1:9" ht="12.75">
      <c r="A10" s="4" t="s">
        <v>46</v>
      </c>
      <c r="B10" s="2"/>
      <c r="C10" s="2"/>
      <c r="D10" s="2"/>
      <c r="E10" s="2"/>
      <c r="F10" s="2"/>
      <c r="G10" s="2"/>
      <c r="H10" s="2">
        <f>ROUND('[2]2004'!X25/1000,0)</f>
        <v>59805</v>
      </c>
      <c r="I10" s="2">
        <v>111825</v>
      </c>
    </row>
    <row r="11" spans="1:9" ht="12.75">
      <c r="A11" s="4"/>
      <c r="B11" s="2"/>
      <c r="C11" s="2"/>
      <c r="D11" s="2"/>
      <c r="E11" s="2"/>
      <c r="F11" s="2"/>
      <c r="G11" s="2"/>
      <c r="H11" s="2"/>
      <c r="I11" s="2"/>
    </row>
    <row r="12" spans="1:9" ht="12.75">
      <c r="A12" s="4" t="s">
        <v>47</v>
      </c>
      <c r="B12" s="2"/>
      <c r="C12" s="2"/>
      <c r="D12" s="2"/>
      <c r="E12" s="2"/>
      <c r="F12" s="2"/>
      <c r="G12" s="2"/>
      <c r="H12" s="2">
        <f>ROUND('[2]2004'!X26/1000,0)</f>
        <v>3365</v>
      </c>
      <c r="I12" s="2">
        <v>3365</v>
      </c>
    </row>
    <row r="13" spans="1:9" ht="12.75">
      <c r="A13" s="4"/>
      <c r="B13" s="2"/>
      <c r="C13" s="2"/>
      <c r="D13" s="2"/>
      <c r="E13" s="2"/>
      <c r="F13" s="2"/>
      <c r="G13" s="2"/>
      <c r="H13" s="2"/>
      <c r="I13" s="2"/>
    </row>
    <row r="14" spans="1:9" ht="12.75">
      <c r="A14" s="4" t="s">
        <v>48</v>
      </c>
      <c r="B14" s="2"/>
      <c r="C14" s="2"/>
      <c r="D14" s="2"/>
      <c r="E14" s="2"/>
      <c r="F14" s="2"/>
      <c r="G14" s="2"/>
      <c r="H14" s="2">
        <f>ROUND('[2]2004'!X31/1000,0)</f>
        <v>18891</v>
      </c>
      <c r="I14" s="2">
        <v>18891</v>
      </c>
    </row>
    <row r="15" spans="1:9" ht="12.75">
      <c r="A15" s="4"/>
      <c r="B15" s="2"/>
      <c r="C15" s="2"/>
      <c r="D15" s="2"/>
      <c r="E15" s="2"/>
      <c r="F15" s="2"/>
      <c r="G15" s="2"/>
      <c r="H15" s="2"/>
      <c r="I15" s="2"/>
    </row>
    <row r="16" spans="1:9" ht="12.75">
      <c r="A16" s="4" t="s">
        <v>49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4"/>
      <c r="B17" s="18" t="s">
        <v>50</v>
      </c>
      <c r="C17" s="2"/>
      <c r="D17" s="2"/>
      <c r="E17" s="2"/>
      <c r="F17" s="2"/>
      <c r="G17" s="2"/>
      <c r="H17" s="19">
        <f>ROUND('[2]2004'!X35/1000,0)</f>
        <v>205</v>
      </c>
      <c r="I17" s="20">
        <v>1663</v>
      </c>
    </row>
    <row r="18" spans="1:9" ht="12.75">
      <c r="A18" s="4"/>
      <c r="B18" s="18" t="s">
        <v>51</v>
      </c>
      <c r="C18" s="2"/>
      <c r="D18" s="2"/>
      <c r="E18" s="2"/>
      <c r="F18" s="2"/>
      <c r="G18" s="2"/>
      <c r="H18" s="21">
        <f>ROUND(('[2]2004'!X40+'[2]2004'!X41)/1000,0)</f>
        <v>31567</v>
      </c>
      <c r="I18" s="22">
        <v>2811</v>
      </c>
    </row>
    <row r="19" spans="1:9" ht="12.75" hidden="1">
      <c r="A19" s="4"/>
      <c r="B19" s="18" t="s">
        <v>52</v>
      </c>
      <c r="C19" s="2"/>
      <c r="D19" s="2"/>
      <c r="E19" s="2"/>
      <c r="F19" s="2"/>
      <c r="G19" s="2"/>
      <c r="H19" s="21">
        <f>ROUND('[2]2004'!X42/1000,0)</f>
        <v>0</v>
      </c>
      <c r="I19" s="22">
        <v>0</v>
      </c>
    </row>
    <row r="20" spans="1:9" ht="12.75">
      <c r="A20" s="4"/>
      <c r="B20" s="18" t="s">
        <v>53</v>
      </c>
      <c r="C20" s="2"/>
      <c r="D20" s="2"/>
      <c r="E20" s="2"/>
      <c r="F20" s="2"/>
      <c r="G20" s="2"/>
      <c r="H20" s="21">
        <f>ROUND('[2]2004'!X44/1000,0)-1</f>
        <v>33578</v>
      </c>
      <c r="I20" s="22">
        <v>928</v>
      </c>
    </row>
    <row r="21" spans="1:9" ht="12.75">
      <c r="A21" s="4"/>
      <c r="B21" s="18" t="s">
        <v>41</v>
      </c>
      <c r="C21" s="2"/>
      <c r="D21" s="2"/>
      <c r="E21" s="2"/>
      <c r="F21" s="2"/>
      <c r="G21" s="2"/>
      <c r="H21" s="21">
        <f>ROUND('[2]2004'!X46/1000,0)</f>
        <v>950</v>
      </c>
      <c r="I21" s="22">
        <v>1672</v>
      </c>
    </row>
    <row r="22" spans="1:9" ht="12.75">
      <c r="A22" s="4"/>
      <c r="B22" s="18"/>
      <c r="C22" s="2"/>
      <c r="D22" s="2"/>
      <c r="E22" s="2"/>
      <c r="F22" s="2"/>
      <c r="G22" s="2"/>
      <c r="H22" s="23">
        <f>SUM(H17:H21)</f>
        <v>66300</v>
      </c>
      <c r="I22" s="24">
        <f>SUM(I17:I21)</f>
        <v>7074</v>
      </c>
    </row>
    <row r="23" spans="1:9" ht="12.75">
      <c r="A23" s="4"/>
      <c r="B23" s="18"/>
      <c r="C23" s="2"/>
      <c r="D23" s="2"/>
      <c r="E23" s="2"/>
      <c r="F23" s="2"/>
      <c r="G23" s="2"/>
      <c r="H23" s="21"/>
      <c r="I23" s="22"/>
    </row>
    <row r="24" spans="1:9" ht="12.75">
      <c r="A24" s="4" t="s">
        <v>54</v>
      </c>
      <c r="B24" s="2"/>
      <c r="C24" s="2"/>
      <c r="D24" s="2"/>
      <c r="E24" s="2"/>
      <c r="F24" s="2"/>
      <c r="G24" s="2"/>
      <c r="H24" s="21"/>
      <c r="I24" s="22"/>
    </row>
    <row r="25" spans="1:9" ht="12.75">
      <c r="A25" s="4"/>
      <c r="B25" s="18" t="s">
        <v>55</v>
      </c>
      <c r="C25" s="2"/>
      <c r="D25" s="2"/>
      <c r="E25" s="2"/>
      <c r="F25" s="2"/>
      <c r="G25" s="2"/>
      <c r="H25" s="21">
        <f>ROUND(('[2]2004'!X50+'[2]2004'!X53+'[2]2004'!X58+'[2]2004'!X63)/1000,0)</f>
        <v>1514</v>
      </c>
      <c r="I25" s="22">
        <v>3935</v>
      </c>
    </row>
    <row r="26" spans="1:9" ht="12.75">
      <c r="A26" s="4"/>
      <c r="B26" s="18" t="s">
        <v>56</v>
      </c>
      <c r="C26" s="2"/>
      <c r="D26" s="2"/>
      <c r="E26" s="2"/>
      <c r="F26" s="2"/>
      <c r="G26" s="2"/>
      <c r="H26" s="21">
        <f>ROUND('[2]2004'!X60/1000,0)</f>
        <v>101</v>
      </c>
      <c r="I26" s="22">
        <v>568</v>
      </c>
    </row>
    <row r="27" spans="1:9" ht="12.75">
      <c r="A27" s="4"/>
      <c r="B27" s="18" t="s">
        <v>33</v>
      </c>
      <c r="C27" s="2"/>
      <c r="D27" s="2"/>
      <c r="E27" s="2"/>
      <c r="F27" s="2"/>
      <c r="G27" s="2"/>
      <c r="H27" s="21">
        <f>ROUND('[2]2004'!X62/1000,0)</f>
        <v>859</v>
      </c>
      <c r="I27" s="22">
        <v>518</v>
      </c>
    </row>
    <row r="28" spans="1:9" ht="12.75">
      <c r="A28" s="4"/>
      <c r="B28" s="18" t="s">
        <v>57</v>
      </c>
      <c r="C28" s="2"/>
      <c r="D28" s="2"/>
      <c r="E28" s="2"/>
      <c r="F28" s="2"/>
      <c r="G28" s="2"/>
      <c r="H28" s="21">
        <f>ROUND('[2]2004'!X61/1000,0)</f>
        <v>0</v>
      </c>
      <c r="I28" s="22">
        <v>37</v>
      </c>
    </row>
    <row r="29" spans="1:9" ht="12.75">
      <c r="A29" s="4"/>
      <c r="B29" s="2"/>
      <c r="C29" s="2"/>
      <c r="D29" s="2"/>
      <c r="E29" s="2"/>
      <c r="F29" s="2"/>
      <c r="G29" s="2"/>
      <c r="H29" s="23">
        <f>SUM(H25:H28)</f>
        <v>2474</v>
      </c>
      <c r="I29" s="24">
        <f>SUM(I25:I28)</f>
        <v>5058</v>
      </c>
    </row>
    <row r="30" spans="1:9" ht="12.75">
      <c r="A30" s="4"/>
      <c r="B30" s="2"/>
      <c r="C30" s="2"/>
      <c r="D30" s="2"/>
      <c r="E30" s="2"/>
      <c r="F30" s="2"/>
      <c r="G30" s="2"/>
      <c r="H30" s="2"/>
      <c r="I30" s="2"/>
    </row>
    <row r="31" spans="1:9" ht="12.75">
      <c r="A31" s="4" t="s">
        <v>96</v>
      </c>
      <c r="B31" s="2"/>
      <c r="C31" s="2"/>
      <c r="D31" s="2"/>
      <c r="E31" s="2"/>
      <c r="F31" s="2"/>
      <c r="G31" s="2"/>
      <c r="H31" s="2">
        <f>H22-H29</f>
        <v>63826</v>
      </c>
      <c r="I31" s="2">
        <f>I22-I29</f>
        <v>2016</v>
      </c>
    </row>
    <row r="32" spans="1:9" ht="12.75">
      <c r="A32" s="4"/>
      <c r="B32" s="2"/>
      <c r="C32" s="2"/>
      <c r="D32" s="2"/>
      <c r="E32" s="2"/>
      <c r="F32" s="2"/>
      <c r="G32" s="2"/>
      <c r="H32" s="2"/>
      <c r="I32" s="2"/>
    </row>
    <row r="33" spans="1:9" ht="13.5" thickBot="1">
      <c r="A33" s="4"/>
      <c r="B33" s="2"/>
      <c r="C33" s="2"/>
      <c r="D33" s="2"/>
      <c r="E33" s="2"/>
      <c r="F33" s="2"/>
      <c r="G33" s="2"/>
      <c r="H33" s="17">
        <f>H10+H12+H14+H31</f>
        <v>145887</v>
      </c>
      <c r="I33" s="17">
        <f>I10+I12+I14+I31</f>
        <v>136097</v>
      </c>
    </row>
    <row r="34" spans="1:9" ht="13.5" thickTop="1">
      <c r="A34" s="4"/>
      <c r="B34" s="2"/>
      <c r="C34" s="2"/>
      <c r="D34" s="2"/>
      <c r="E34" s="2"/>
      <c r="F34" s="2"/>
      <c r="G34" s="2"/>
      <c r="H34" s="16"/>
      <c r="I34" s="16"/>
    </row>
    <row r="35" spans="1:9" ht="12.75">
      <c r="A35" s="4"/>
      <c r="B35" s="2"/>
      <c r="C35" s="2"/>
      <c r="D35" s="2"/>
      <c r="E35" s="2"/>
      <c r="F35" s="2"/>
      <c r="G35" s="2"/>
      <c r="H35" s="2"/>
      <c r="I35" s="2"/>
    </row>
    <row r="36" spans="1:9" ht="12.75">
      <c r="A36" s="4" t="s">
        <v>58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4"/>
      <c r="B37" s="2" t="s">
        <v>59</v>
      </c>
      <c r="C37" s="2"/>
      <c r="D37" s="2"/>
      <c r="E37" s="2"/>
      <c r="F37" s="2"/>
      <c r="G37" s="2"/>
      <c r="H37" s="16">
        <f>ROUND('[2]2004'!X11/1000,0)</f>
        <v>70194</v>
      </c>
      <c r="I37" s="2">
        <v>70194</v>
      </c>
    </row>
    <row r="38" spans="1:9" ht="12.75">
      <c r="A38" s="4"/>
      <c r="B38" s="2" t="s">
        <v>60</v>
      </c>
      <c r="C38" s="2"/>
      <c r="D38" s="2"/>
      <c r="E38" s="2"/>
      <c r="F38" s="2"/>
      <c r="G38" s="2"/>
      <c r="H38" s="15">
        <f>ROUND('[2]2004'!X12/1000,0)</f>
        <v>69761</v>
      </c>
      <c r="I38" s="15">
        <v>57926</v>
      </c>
    </row>
    <row r="39" spans="1:9" ht="12.75">
      <c r="A39" s="4"/>
      <c r="B39" s="2"/>
      <c r="C39" s="2"/>
      <c r="D39" s="2"/>
      <c r="E39" s="2"/>
      <c r="F39" s="2"/>
      <c r="G39" s="2"/>
      <c r="H39" s="2">
        <f>SUM(H37:H38)</f>
        <v>139955</v>
      </c>
      <c r="I39" s="2">
        <f>SUM(I37:I38)</f>
        <v>128120</v>
      </c>
    </row>
    <row r="40" spans="1:9" ht="12.75">
      <c r="A40" s="4"/>
      <c r="B40" s="2"/>
      <c r="C40" s="2"/>
      <c r="D40" s="2"/>
      <c r="E40" s="2"/>
      <c r="F40" s="2"/>
      <c r="G40" s="2"/>
      <c r="H40" s="2"/>
      <c r="I40" s="2"/>
    </row>
    <row r="41" spans="1:9" ht="12.75">
      <c r="A41" s="4" t="s">
        <v>61</v>
      </c>
      <c r="B41" s="2"/>
      <c r="C41" s="2"/>
      <c r="D41" s="2"/>
      <c r="E41" s="2"/>
      <c r="F41" s="2"/>
      <c r="G41" s="2"/>
      <c r="H41" s="2">
        <f>ROUND('[2]2004'!X18/1000,0)</f>
        <v>2218</v>
      </c>
      <c r="I41" s="2">
        <v>2163</v>
      </c>
    </row>
    <row r="42" spans="1:9" ht="12.75">
      <c r="A42" s="4"/>
      <c r="B42" s="2"/>
      <c r="C42" s="2"/>
      <c r="D42" s="2"/>
      <c r="E42" s="2"/>
      <c r="F42" s="2"/>
      <c r="G42" s="2"/>
      <c r="H42" s="2"/>
      <c r="I42" s="2"/>
    </row>
    <row r="43" spans="1:9" ht="12.75">
      <c r="A43" s="4" t="s">
        <v>62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4"/>
      <c r="B44" s="2" t="s">
        <v>63</v>
      </c>
      <c r="C44" s="2"/>
      <c r="D44" s="2"/>
      <c r="E44" s="2"/>
      <c r="F44" s="2"/>
      <c r="G44" s="2"/>
      <c r="H44" s="2">
        <f>ROUND('[2]2004'!X19/1000,0)</f>
        <v>3579</v>
      </c>
      <c r="I44" s="2">
        <v>5543</v>
      </c>
    </row>
    <row r="45" spans="1:9" ht="12.75">
      <c r="A45" s="4"/>
      <c r="B45" s="18" t="s">
        <v>56</v>
      </c>
      <c r="C45" s="2"/>
      <c r="D45" s="2"/>
      <c r="E45" s="2"/>
      <c r="F45" s="2"/>
      <c r="G45" s="2"/>
      <c r="H45" s="16">
        <f>ROUND('[2]2004'!X20/1000,0)</f>
        <v>135</v>
      </c>
      <c r="I45" s="16">
        <v>271</v>
      </c>
    </row>
    <row r="46" spans="1:9" ht="12.75">
      <c r="A46" s="4"/>
      <c r="B46" s="2"/>
      <c r="C46" s="2"/>
      <c r="D46" s="2"/>
      <c r="E46" s="2"/>
      <c r="F46" s="2"/>
      <c r="G46" s="2"/>
      <c r="H46" s="2"/>
      <c r="I46" s="2"/>
    </row>
    <row r="47" spans="1:9" ht="13.5" thickBot="1">
      <c r="A47" s="4"/>
      <c r="B47" s="2"/>
      <c r="C47" s="2"/>
      <c r="D47" s="2"/>
      <c r="E47" s="2"/>
      <c r="F47" s="2"/>
      <c r="G47" s="2"/>
      <c r="H47" s="17">
        <f>SUM(H39:H46)</f>
        <v>145887</v>
      </c>
      <c r="I47" s="17">
        <f>SUM(I39:I46)</f>
        <v>136097</v>
      </c>
    </row>
    <row r="48" spans="1:9" ht="13.5" thickTop="1">
      <c r="A48" s="4"/>
      <c r="B48" s="2"/>
      <c r="C48" s="2"/>
      <c r="D48" s="2"/>
      <c r="E48" s="2"/>
      <c r="F48" s="2"/>
      <c r="G48" s="2"/>
      <c r="H48" s="2"/>
      <c r="I48" s="2"/>
    </row>
    <row r="49" spans="1:9" ht="12.75">
      <c r="A49" s="4" t="s">
        <v>64</v>
      </c>
      <c r="B49" s="2"/>
      <c r="C49" s="2"/>
      <c r="D49" s="2"/>
      <c r="E49" s="2"/>
      <c r="F49" s="2"/>
      <c r="G49" s="2"/>
      <c r="H49" s="25">
        <f>(H39-H14)/H37</f>
        <v>1.72470581531185</v>
      </c>
      <c r="I49" s="25">
        <f>(I39-I14)/I37</f>
        <v>1.5561016611106362</v>
      </c>
    </row>
    <row r="50" spans="1:9" ht="12.75">
      <c r="A50" s="4"/>
      <c r="B50" s="2"/>
      <c r="C50" s="2"/>
      <c r="D50" s="2"/>
      <c r="E50" s="2"/>
      <c r="F50" s="2"/>
      <c r="G50" s="2"/>
      <c r="H50" s="2"/>
      <c r="I50" s="2"/>
    </row>
    <row r="52" ht="12.75">
      <c r="A52" s="4" t="s">
        <v>24</v>
      </c>
    </row>
    <row r="53" ht="12.75">
      <c r="A53" s="4" t="s">
        <v>89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1">
      <pane xSplit="6" ySplit="4" topLeftCell="G15" activePane="bottomRight" state="frozen"/>
      <selection pane="topLeft" activeCell="A11" sqref="A11"/>
      <selection pane="topRight" activeCell="G11" sqref="G11"/>
      <selection pane="bottomLeft" activeCell="A15" sqref="A15"/>
      <selection pane="bottomRight" activeCell="G15" sqref="G15"/>
    </sheetView>
  </sheetViews>
  <sheetFormatPr defaultColWidth="9.33203125" defaultRowHeight="12.75"/>
  <cols>
    <col min="1" max="1" width="2.83203125" style="3" customWidth="1"/>
    <col min="2" max="6" width="8.83203125" style="3" customWidth="1"/>
    <col min="7" max="10" width="13.83203125" style="3" customWidth="1"/>
    <col min="11" max="16384" width="8.83203125" style="3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4" t="s">
        <v>87</v>
      </c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4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4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4"/>
      <c r="C6" s="2"/>
      <c r="D6" s="2"/>
      <c r="E6" s="2"/>
      <c r="F6" s="2"/>
      <c r="G6" s="4"/>
      <c r="H6" s="4"/>
      <c r="I6" s="4"/>
      <c r="J6" s="4"/>
    </row>
    <row r="7" spans="1:10" ht="12.75">
      <c r="A7" s="1"/>
      <c r="B7" s="4"/>
      <c r="C7" s="2"/>
      <c r="D7" s="2"/>
      <c r="E7" s="2"/>
      <c r="F7" s="2"/>
      <c r="G7" s="5" t="s">
        <v>1</v>
      </c>
      <c r="H7" s="5"/>
      <c r="I7" s="5" t="s">
        <v>2</v>
      </c>
      <c r="J7" s="5"/>
    </row>
    <row r="8" spans="1:10" ht="12.75">
      <c r="A8" s="1"/>
      <c r="B8" s="4"/>
      <c r="C8" s="2"/>
      <c r="D8" s="2"/>
      <c r="E8" s="2"/>
      <c r="F8" s="2"/>
      <c r="G8" s="6"/>
      <c r="H8" s="4"/>
      <c r="I8" s="6"/>
      <c r="J8" s="4"/>
    </row>
    <row r="9" spans="1:10" ht="12.75">
      <c r="A9" s="1"/>
      <c r="B9" s="4"/>
      <c r="C9" s="2"/>
      <c r="D9" s="2"/>
      <c r="E9" s="2"/>
      <c r="F9" s="2"/>
      <c r="G9" s="4"/>
      <c r="H9" s="4"/>
      <c r="I9" s="4"/>
      <c r="J9" s="4"/>
    </row>
    <row r="10" spans="1:10" ht="12.75">
      <c r="A10" s="1"/>
      <c r="B10" s="4"/>
      <c r="C10" s="2"/>
      <c r="D10" s="2"/>
      <c r="E10" s="2"/>
      <c r="F10" s="2"/>
      <c r="G10" s="4"/>
      <c r="H10" s="6" t="s">
        <v>3</v>
      </c>
      <c r="I10" s="4"/>
      <c r="J10" s="6" t="s">
        <v>3</v>
      </c>
    </row>
    <row r="11" spans="1:10" ht="12.75">
      <c r="A11" s="1"/>
      <c r="B11" s="7"/>
      <c r="C11" s="8"/>
      <c r="D11" s="8"/>
      <c r="E11" s="8"/>
      <c r="F11" s="6"/>
      <c r="G11" s="6" t="s">
        <v>4</v>
      </c>
      <c r="H11" s="6" t="s">
        <v>5</v>
      </c>
      <c r="I11" s="6" t="s">
        <v>4</v>
      </c>
      <c r="J11" s="6" t="s">
        <v>5</v>
      </c>
    </row>
    <row r="12" spans="1:10" ht="12.75">
      <c r="A12" s="1"/>
      <c r="B12" s="2"/>
      <c r="C12" s="2"/>
      <c r="D12" s="2"/>
      <c r="E12" s="2"/>
      <c r="F12" s="2"/>
      <c r="G12" s="6" t="s">
        <v>6</v>
      </c>
      <c r="H12" s="6" t="s">
        <v>6</v>
      </c>
      <c r="I12" s="6" t="s">
        <v>7</v>
      </c>
      <c r="J12" s="6" t="s">
        <v>8</v>
      </c>
    </row>
    <row r="13" spans="1:10" ht="12.75">
      <c r="A13" s="1"/>
      <c r="B13" s="2"/>
      <c r="C13" s="2"/>
      <c r="D13" s="2"/>
      <c r="E13" s="2"/>
      <c r="F13" s="2"/>
      <c r="G13" s="9" t="s">
        <v>88</v>
      </c>
      <c r="H13" s="9" t="s">
        <v>90</v>
      </c>
      <c r="I13" s="9" t="s">
        <v>88</v>
      </c>
      <c r="J13" s="9" t="s">
        <v>90</v>
      </c>
    </row>
    <row r="14" spans="1:10" ht="12.75">
      <c r="A14" s="1"/>
      <c r="B14" s="2"/>
      <c r="C14" s="2"/>
      <c r="D14" s="2"/>
      <c r="E14" s="2"/>
      <c r="F14" s="2"/>
      <c r="G14" s="10"/>
      <c r="H14" s="10"/>
      <c r="I14" s="10"/>
      <c r="J14" s="9"/>
    </row>
    <row r="15" spans="1:10" ht="12.75">
      <c r="A15" s="1"/>
      <c r="B15" s="2"/>
      <c r="C15" s="2"/>
      <c r="D15" s="2"/>
      <c r="E15" s="2"/>
      <c r="F15" s="2"/>
      <c r="G15" s="31" t="s">
        <v>9</v>
      </c>
      <c r="H15" s="6" t="s">
        <v>10</v>
      </c>
      <c r="I15" s="6" t="s">
        <v>9</v>
      </c>
      <c r="J15" s="6" t="s">
        <v>9</v>
      </c>
    </row>
    <row r="17" spans="2:10" ht="12.75">
      <c r="B17" s="3" t="s">
        <v>11</v>
      </c>
      <c r="G17" s="3">
        <f>ROUND('[1]Qtr'!V13/1000,0)</f>
        <v>15607</v>
      </c>
      <c r="H17" s="3">
        <v>10353</v>
      </c>
      <c r="I17" s="3">
        <f>ROUND('[1]Qtr'!V13/1000,0)</f>
        <v>15607</v>
      </c>
      <c r="J17" s="3">
        <v>10353</v>
      </c>
    </row>
    <row r="19" spans="2:10" ht="12.75">
      <c r="B19" s="3" t="s">
        <v>12</v>
      </c>
      <c r="G19" s="3">
        <f>ROUND(('[1]Qtr'!V24+'[1]Qtr'!V45+'[1]Qtr'!V46)/1000,0)</f>
        <v>-13387</v>
      </c>
      <c r="H19" s="3">
        <v>-9445</v>
      </c>
      <c r="I19" s="3">
        <f>ROUND(('[1]Qtr'!V24+'[1]Qtr'!V45+'[1]Qtr'!V46)/1000,0)</f>
        <v>-13387</v>
      </c>
      <c r="J19" s="3">
        <v>-9445</v>
      </c>
    </row>
    <row r="21" spans="2:10" ht="12.75">
      <c r="B21" s="3" t="s">
        <v>13</v>
      </c>
      <c r="G21" s="3">
        <f>ROUND(('[1]Qtr'!V41-'[1]Qtr'!V29-'[1]Qtr'!V39)/1000,0)-1</f>
        <v>143</v>
      </c>
      <c r="H21" s="3">
        <v>80</v>
      </c>
      <c r="I21" s="3">
        <f>ROUND(('[1]Qtr'!V41-'[1]Qtr'!V29-'[1]Qtr'!V39)/1000,0)-1</f>
        <v>143</v>
      </c>
      <c r="J21" s="3">
        <v>80</v>
      </c>
    </row>
    <row r="22" spans="7:10" ht="12.75">
      <c r="G22" s="11"/>
      <c r="H22" s="11"/>
      <c r="I22" s="11"/>
      <c r="J22" s="11"/>
    </row>
    <row r="23" spans="2:10" ht="12.75">
      <c r="B23" s="3" t="s">
        <v>14</v>
      </c>
      <c r="G23" s="3">
        <f>SUM(G17:G21)</f>
        <v>2363</v>
      </c>
      <c r="H23" s="3">
        <f>SUM(H17:H21)</f>
        <v>988</v>
      </c>
      <c r="I23" s="3">
        <f>SUM(I17:I21)</f>
        <v>2363</v>
      </c>
      <c r="J23" s="3">
        <f>SUM(J17:J21)</f>
        <v>988</v>
      </c>
    </row>
    <row r="25" spans="2:10" ht="12.75">
      <c r="B25" s="3" t="s">
        <v>97</v>
      </c>
      <c r="G25" s="3">
        <f>ROUND('[1]Qtr'!V39/1000,0)</f>
        <v>10054</v>
      </c>
      <c r="H25" s="3">
        <v>0</v>
      </c>
      <c r="I25" s="3">
        <f>ROUND('[1]Qtr'!V39/1000,0)</f>
        <v>10054</v>
      </c>
      <c r="J25" s="3">
        <v>0</v>
      </c>
    </row>
    <row r="27" spans="2:10" ht="12.75">
      <c r="B27" s="3" t="s">
        <v>15</v>
      </c>
      <c r="G27" s="3">
        <f>ROUND('[1]Qtr'!V47/1000,0)</f>
        <v>-86</v>
      </c>
      <c r="H27" s="3">
        <v>-62</v>
      </c>
      <c r="I27" s="3">
        <f>ROUND('[1]Qtr'!V47/1000,0)</f>
        <v>-86</v>
      </c>
      <c r="J27" s="3">
        <v>-62</v>
      </c>
    </row>
    <row r="29" spans="2:10" ht="12.75">
      <c r="B29" s="3" t="s">
        <v>16</v>
      </c>
      <c r="G29" s="3">
        <f>ROUND('[1]Qtr'!V29/1000,0)</f>
        <v>1</v>
      </c>
      <c r="H29" s="3">
        <v>9</v>
      </c>
      <c r="I29" s="3">
        <f>ROUND('[1]Qtr'!V29/1000,0)</f>
        <v>1</v>
      </c>
      <c r="J29" s="3">
        <v>9</v>
      </c>
    </row>
    <row r="30" spans="7:10" ht="12.75">
      <c r="G30" s="11"/>
      <c r="H30" s="11"/>
      <c r="I30" s="11"/>
      <c r="J30" s="11"/>
    </row>
    <row r="31" spans="2:10" ht="12.75">
      <c r="B31" s="3" t="s">
        <v>17</v>
      </c>
      <c r="G31" s="3">
        <f>SUM(G23:G29)</f>
        <v>12332</v>
      </c>
      <c r="H31" s="3">
        <f>SUM(H23:H29)</f>
        <v>935</v>
      </c>
      <c r="I31" s="3">
        <f>SUM(I23:I29)</f>
        <v>12332</v>
      </c>
      <c r="J31" s="3">
        <f>SUM(J23:J29)</f>
        <v>935</v>
      </c>
    </row>
    <row r="33" spans="2:10" ht="12.75">
      <c r="B33" s="3" t="s">
        <v>18</v>
      </c>
      <c r="G33" s="3">
        <f>ROUND(('[1]Qtr'!V57+'[1]Qtr'!V58+'[1]Qtr'!V59)/1000,0)</f>
        <v>-442</v>
      </c>
      <c r="H33" s="3">
        <v>-292</v>
      </c>
      <c r="I33" s="3">
        <f>ROUND(('[1]Qtr'!V57+'[1]Qtr'!V58+'[1]Qtr'!V59)/1000,0)</f>
        <v>-442</v>
      </c>
      <c r="J33" s="3">
        <v>-292</v>
      </c>
    </row>
    <row r="34" spans="7:10" ht="12.75">
      <c r="G34" s="11"/>
      <c r="H34" s="11"/>
      <c r="I34" s="11"/>
      <c r="J34" s="11"/>
    </row>
    <row r="35" spans="2:10" ht="12.75">
      <c r="B35" s="3" t="s">
        <v>19</v>
      </c>
      <c r="G35" s="3">
        <f>SUM(G31:G33)</f>
        <v>11890</v>
      </c>
      <c r="H35" s="3">
        <f>SUM(H31:H33)</f>
        <v>643</v>
      </c>
      <c r="I35" s="3">
        <f>SUM(I31:I33)</f>
        <v>11890</v>
      </c>
      <c r="J35" s="3">
        <f>SUM(J31:J33)</f>
        <v>643</v>
      </c>
    </row>
    <row r="37" spans="2:10" ht="12.75">
      <c r="B37" s="3" t="s">
        <v>20</v>
      </c>
      <c r="G37" s="3">
        <f>ROUND(('[1]Qtr'!V52+'[1]Qtr'!V60)/1000,0)-1</f>
        <v>-55</v>
      </c>
      <c r="H37" s="3">
        <v>-8</v>
      </c>
      <c r="I37" s="3">
        <f>ROUND(('[1]Qtr'!V52+'[1]Qtr'!V60)/1000,0)-1</f>
        <v>-55</v>
      </c>
      <c r="J37" s="3">
        <v>-8</v>
      </c>
    </row>
    <row r="39" spans="2:10" ht="13.5" thickBot="1">
      <c r="B39" s="3" t="s">
        <v>21</v>
      </c>
      <c r="G39" s="12">
        <f>SUM(G35:G37)</f>
        <v>11835</v>
      </c>
      <c r="H39" s="12">
        <f>SUM(H35:H37)</f>
        <v>635</v>
      </c>
      <c r="I39" s="12">
        <f>SUM(I35:I37)</f>
        <v>11835</v>
      </c>
      <c r="J39" s="12">
        <f>SUM(J35:J37)</f>
        <v>635</v>
      </c>
    </row>
    <row r="40" ht="13.5" thickTop="1"/>
    <row r="41" spans="2:10" ht="12.75">
      <c r="B41" s="2" t="s">
        <v>22</v>
      </c>
      <c r="G41" s="13">
        <v>70194275</v>
      </c>
      <c r="H41" s="13">
        <v>70194275</v>
      </c>
      <c r="I41" s="13">
        <v>70194275</v>
      </c>
      <c r="J41" s="13">
        <v>70194275</v>
      </c>
    </row>
    <row r="42" spans="2:7" ht="12.75">
      <c r="B42" s="2"/>
      <c r="G42" s="13"/>
    </row>
    <row r="43" spans="2:10" ht="12.75">
      <c r="B43" s="2" t="s">
        <v>23</v>
      </c>
      <c r="G43" s="14">
        <f>(G39*1000/G41)*100</f>
        <v>16.86034936609859</v>
      </c>
      <c r="H43" s="14">
        <f>(H39*1000/H41)*100</f>
        <v>0.9046321797610988</v>
      </c>
      <c r="I43" s="14">
        <f>(I39*1000/I41)*100</f>
        <v>16.86034936609859</v>
      </c>
      <c r="J43" s="14">
        <f>(J39*1000/J41)*100</f>
        <v>0.9046321797610988</v>
      </c>
    </row>
    <row r="46" ht="12.75">
      <c r="B46" s="4" t="s">
        <v>24</v>
      </c>
    </row>
    <row r="47" ht="12.75">
      <c r="B47" s="4" t="s">
        <v>89</v>
      </c>
    </row>
  </sheetData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Header>&amp;L&amp;"Times New Roman,Bold"MHC PLATATIONS BHD. (4060-V)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4" width="12.83203125" style="3" customWidth="1"/>
    <col min="15" max="16384" width="8.83203125" style="3" customWidth="1"/>
  </cols>
  <sheetData>
    <row r="1" ht="12.75">
      <c r="A1" s="4" t="s">
        <v>98</v>
      </c>
    </row>
    <row r="3" ht="12.75">
      <c r="A3" s="4" t="s">
        <v>65</v>
      </c>
    </row>
    <row r="4" ht="12.75">
      <c r="A4" s="4" t="s">
        <v>87</v>
      </c>
    </row>
    <row r="7" spans="7:13" ht="12.75">
      <c r="G7" s="32" t="s">
        <v>66</v>
      </c>
      <c r="H7" s="32"/>
      <c r="I7" s="32"/>
      <c r="J7" s="32"/>
      <c r="K7" s="27"/>
      <c r="L7" s="32" t="s">
        <v>67</v>
      </c>
      <c r="M7" s="32"/>
    </row>
    <row r="8" spans="6:14" s="28" customFormat="1" ht="12.75">
      <c r="F8" s="28" t="s">
        <v>68</v>
      </c>
      <c r="G8" s="28" t="s">
        <v>68</v>
      </c>
      <c r="H8" s="28" t="s">
        <v>69</v>
      </c>
      <c r="I8" s="28" t="s">
        <v>70</v>
      </c>
      <c r="J8" s="28" t="s">
        <v>71</v>
      </c>
      <c r="L8" s="28" t="s">
        <v>69</v>
      </c>
      <c r="M8" s="28" t="s">
        <v>72</v>
      </c>
      <c r="N8" s="28" t="s">
        <v>73</v>
      </c>
    </row>
    <row r="9" spans="6:13" s="28" customFormat="1" ht="12.75">
      <c r="F9" s="28" t="s">
        <v>69</v>
      </c>
      <c r="G9" s="28" t="s">
        <v>74</v>
      </c>
      <c r="H9" s="28" t="s">
        <v>75</v>
      </c>
      <c r="I9" s="28" t="s">
        <v>75</v>
      </c>
      <c r="J9" s="28" t="s">
        <v>76</v>
      </c>
      <c r="L9" s="28" t="s">
        <v>75</v>
      </c>
      <c r="M9" s="28" t="s">
        <v>77</v>
      </c>
    </row>
    <row r="10" spans="6:14" s="28" customFormat="1" ht="12.75">
      <c r="F10" s="28" t="s">
        <v>9</v>
      </c>
      <c r="G10" s="28" t="s">
        <v>9</v>
      </c>
      <c r="H10" s="28" t="s">
        <v>9</v>
      </c>
      <c r="I10" s="28" t="s">
        <v>9</v>
      </c>
      <c r="J10" s="28" t="s">
        <v>9</v>
      </c>
      <c r="L10" s="28" t="s">
        <v>9</v>
      </c>
      <c r="M10" s="28" t="s">
        <v>9</v>
      </c>
      <c r="N10" s="28" t="s">
        <v>9</v>
      </c>
    </row>
    <row r="11" s="28" customFormat="1" ht="12.75"/>
    <row r="12" spans="1:14" s="28" customFormat="1" ht="12.75">
      <c r="A12" s="3" t="s">
        <v>82</v>
      </c>
      <c r="F12" s="3">
        <v>63238</v>
      </c>
      <c r="G12" s="3">
        <v>8213</v>
      </c>
      <c r="H12" s="3">
        <v>5737</v>
      </c>
      <c r="I12" s="3">
        <v>826</v>
      </c>
      <c r="J12" s="3">
        <v>4884</v>
      </c>
      <c r="K12" s="3"/>
      <c r="L12" s="3">
        <v>7199</v>
      </c>
      <c r="M12" s="3">
        <v>37087</v>
      </c>
      <c r="N12" s="3">
        <f>SUM(F12:M12)</f>
        <v>127184</v>
      </c>
    </row>
    <row r="13" spans="1:14" s="28" customFormat="1" ht="12.75">
      <c r="A13" s="29" t="s">
        <v>78</v>
      </c>
      <c r="F13" s="26"/>
      <c r="G13" s="26"/>
      <c r="H13" s="26"/>
      <c r="I13" s="26"/>
      <c r="J13" s="26">
        <v>-653</v>
      </c>
      <c r="K13" s="26"/>
      <c r="L13" s="26">
        <v>-270</v>
      </c>
      <c r="M13" s="26">
        <v>-1147</v>
      </c>
      <c r="N13" s="11">
        <f>SUM(F13:M13)</f>
        <v>-2070</v>
      </c>
    </row>
    <row r="14" spans="1:14" s="28" customFormat="1" ht="12.75">
      <c r="A14" s="3" t="s">
        <v>83</v>
      </c>
      <c r="F14" s="28">
        <f>SUM(F12:F13)</f>
        <v>63238</v>
      </c>
      <c r="G14" s="28">
        <f aca="true" t="shared" si="0" ref="G14:N14">SUM(G12:G13)</f>
        <v>8213</v>
      </c>
      <c r="H14" s="28">
        <f t="shared" si="0"/>
        <v>5737</v>
      </c>
      <c r="I14" s="28">
        <f t="shared" si="0"/>
        <v>826</v>
      </c>
      <c r="J14" s="28">
        <f t="shared" si="0"/>
        <v>4231</v>
      </c>
      <c r="L14" s="28">
        <f t="shared" si="0"/>
        <v>6929</v>
      </c>
      <c r="M14" s="28">
        <f t="shared" si="0"/>
        <v>35940</v>
      </c>
      <c r="N14" s="28">
        <f t="shared" si="0"/>
        <v>125114</v>
      </c>
    </row>
    <row r="15" spans="1:14" s="28" customFormat="1" ht="12.75">
      <c r="A15" s="3"/>
      <c r="B15" s="3" t="s">
        <v>85</v>
      </c>
      <c r="F15" s="28">
        <v>6956</v>
      </c>
      <c r="M15" s="28">
        <v>-6956</v>
      </c>
      <c r="N15" s="3">
        <f>SUM(F15:M15)</f>
        <v>0</v>
      </c>
    </row>
    <row r="16" spans="1:14" s="28" customFormat="1" ht="12.75">
      <c r="A16" s="3"/>
      <c r="B16" s="29" t="s">
        <v>79</v>
      </c>
      <c r="I16" s="28">
        <v>-269</v>
      </c>
      <c r="L16" s="28">
        <v>269</v>
      </c>
      <c r="N16" s="3">
        <f>SUM(F16:M16)</f>
        <v>0</v>
      </c>
    </row>
    <row r="17" spans="1:14" s="28" customFormat="1" ht="12.75">
      <c r="A17" s="3"/>
      <c r="B17" s="3" t="s">
        <v>80</v>
      </c>
      <c r="M17" s="28">
        <v>5283</v>
      </c>
      <c r="N17" s="3">
        <f>SUM(F17:M17)</f>
        <v>5283</v>
      </c>
    </row>
    <row r="18" spans="1:14" s="28" customFormat="1" ht="12.75">
      <c r="A18" s="3"/>
      <c r="B18" s="3" t="s">
        <v>81</v>
      </c>
      <c r="M18" s="28">
        <v>-2277</v>
      </c>
      <c r="N18" s="3">
        <f>SUM(F18:M18)</f>
        <v>-2277</v>
      </c>
    </row>
    <row r="19" spans="1:14" ht="13.5" thickBot="1">
      <c r="A19" s="3" t="s">
        <v>92</v>
      </c>
      <c r="F19" s="12">
        <f>SUM(F14:F18)</f>
        <v>70194</v>
      </c>
      <c r="G19" s="12">
        <f>SUM(G14:G18)</f>
        <v>8213</v>
      </c>
      <c r="H19" s="12">
        <f>SUM(H14:H18)</f>
        <v>5737</v>
      </c>
      <c r="I19" s="12">
        <f>SUM(I14:I18)</f>
        <v>557</v>
      </c>
      <c r="J19" s="12">
        <f>SUM(J14:J18)</f>
        <v>4231</v>
      </c>
      <c r="K19" s="12"/>
      <c r="L19" s="12">
        <f>SUM(L14:L18)</f>
        <v>7198</v>
      </c>
      <c r="M19" s="12">
        <f>SUM(M14:M18)</f>
        <v>31990</v>
      </c>
      <c r="N19" s="12">
        <f>SUM(N14:N18)</f>
        <v>128120</v>
      </c>
    </row>
    <row r="20" ht="13.5" thickTop="1"/>
    <row r="21" spans="1:14" ht="12.75">
      <c r="A21" s="3" t="s">
        <v>93</v>
      </c>
      <c r="F21" s="3">
        <v>70194</v>
      </c>
      <c r="G21" s="3">
        <v>8213</v>
      </c>
      <c r="H21" s="3">
        <v>5737</v>
      </c>
      <c r="I21" s="3">
        <v>557</v>
      </c>
      <c r="J21" s="3">
        <v>4231</v>
      </c>
      <c r="L21" s="3">
        <v>7198</v>
      </c>
      <c r="M21" s="3">
        <v>31990</v>
      </c>
      <c r="N21" s="3">
        <f>SUM(F21:M21)</f>
        <v>128120</v>
      </c>
    </row>
    <row r="22" spans="2:14" ht="12.75">
      <c r="B22" s="3" t="s">
        <v>84</v>
      </c>
      <c r="M22" s="3">
        <f>PL!I39</f>
        <v>11835</v>
      </c>
      <c r="N22" s="3">
        <f>SUM(F22:M22)</f>
        <v>11835</v>
      </c>
    </row>
    <row r="23" spans="2:14" ht="12.75">
      <c r="B23" s="3" t="s">
        <v>81</v>
      </c>
      <c r="N23" s="3">
        <f>SUM(F23:M23)</f>
        <v>0</v>
      </c>
    </row>
    <row r="24" spans="1:14" ht="13.5" thickBot="1">
      <c r="A24" s="3" t="s">
        <v>94</v>
      </c>
      <c r="F24" s="12">
        <f>SUM(F21:F23)</f>
        <v>70194</v>
      </c>
      <c r="G24" s="12">
        <f aca="true" t="shared" si="1" ref="G24:N24">SUM(G21:G23)</f>
        <v>8213</v>
      </c>
      <c r="H24" s="12">
        <f t="shared" si="1"/>
        <v>5737</v>
      </c>
      <c r="I24" s="12">
        <f t="shared" si="1"/>
        <v>557</v>
      </c>
      <c r="J24" s="12">
        <f t="shared" si="1"/>
        <v>4231</v>
      </c>
      <c r="K24" s="12"/>
      <c r="L24" s="12">
        <f t="shared" si="1"/>
        <v>7198</v>
      </c>
      <c r="M24" s="12">
        <f t="shared" si="1"/>
        <v>43825</v>
      </c>
      <c r="N24" s="12">
        <f t="shared" si="1"/>
        <v>139955</v>
      </c>
    </row>
    <row r="25" ht="13.5" thickTop="1"/>
    <row r="27" ht="12.75">
      <c r="A27" s="4" t="s">
        <v>24</v>
      </c>
    </row>
    <row r="28" ht="12.75">
      <c r="A28" s="4" t="s">
        <v>89</v>
      </c>
    </row>
  </sheetData>
  <mergeCells count="2">
    <mergeCell ref="G7:J7"/>
    <mergeCell ref="L7:M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MMLai</cp:lastModifiedBy>
  <cp:lastPrinted>2004-05-27T08:48:04Z</cp:lastPrinted>
  <dcterms:created xsi:type="dcterms:W3CDTF">2003-08-07T09:02:07Z</dcterms:created>
  <dcterms:modified xsi:type="dcterms:W3CDTF">2004-05-27T08:49:21Z</dcterms:modified>
  <cp:category/>
  <cp:version/>
  <cp:contentType/>
  <cp:contentStatus/>
</cp:coreProperties>
</file>